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i\Lavori\Ordinaria Manutenzione\2023\Lavori 2° Sfalcio\"/>
    </mc:Choice>
  </mc:AlternateContent>
  <xr:revisionPtr revIDLastSave="0" documentId="13_ncr:1_{2B83AB9B-5E85-4F50-B265-FF27A6A440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6" i="1"/>
  <c r="H13" i="1" l="1"/>
  <c r="H25" i="1"/>
  <c r="M18" i="1"/>
  <c r="N26" i="1"/>
  <c r="H15" i="1" l="1"/>
  <c r="H17" i="1" s="1"/>
  <c r="H19" i="1" s="1"/>
  <c r="H23" i="1" s="1"/>
  <c r="M10" i="1" l="1"/>
  <c r="H32" i="1"/>
  <c r="H34" i="1" s="1"/>
</calcChain>
</file>

<file path=xl/sharedStrings.xml><?xml version="1.0" encoding="utf-8"?>
<sst xmlns="http://schemas.openxmlformats.org/spreadsheetml/2006/main" count="26" uniqueCount="25">
  <si>
    <t>IVA 22%</t>
  </si>
  <si>
    <t>CONTRIBUTO ANAC</t>
  </si>
  <si>
    <t>IMPREVISTI E ARROTONDAMENTI</t>
  </si>
  <si>
    <t>TOTALE SOMME A DISPOSIZIONE</t>
  </si>
  <si>
    <t>Il Dirigente</t>
  </si>
  <si>
    <t>SOMME A DISPOSIZIONE DELL'AMMINISTRAZIONE (B)</t>
  </si>
  <si>
    <t>TOTALE (A) + (B)</t>
  </si>
  <si>
    <t>TOTALE PER LAVORI (A)</t>
  </si>
  <si>
    <t>SERVIZI DI INGEGNERIA: CSP E CSE (comprensivo di oneri fiscali ed IVA)</t>
  </si>
  <si>
    <t>SERVIZI PER RILIEVI TOPOGRAFICI</t>
  </si>
  <si>
    <t>Dott. Ing. Massimo Valente</t>
  </si>
  <si>
    <t>INDAGINI GEOGNOSTICHE</t>
  </si>
  <si>
    <t>ASSICURAZIONE PROGETTISTI</t>
  </si>
  <si>
    <t>INCENTIVO PER FUNZIONI TECNICHE EX ART 113 DLGS 50/2016 (2%)</t>
  </si>
  <si>
    <t>LAVORI A LORDO</t>
  </si>
  <si>
    <t xml:space="preserve">ONERI DI SICUREZZA </t>
  </si>
  <si>
    <t>LAVORI AL NETTO</t>
  </si>
  <si>
    <t>SCORPORO DELLA MANODOPERA</t>
  </si>
  <si>
    <t>RESTANO NETTI</t>
  </si>
  <si>
    <t>RESTANO LORDI</t>
  </si>
  <si>
    <t>RIBASSO D'ASTA DEL 0,00%</t>
  </si>
  <si>
    <t>COORDINATORE PER LA SICUREZZA</t>
  </si>
  <si>
    <t>(MO-E-434/M) - ACCORDO QUADRO RELATIVO AI LAVORI DI MANUTENZIONE ORDINARIA DELLE OPERE IDRAULICHE DI COMPETENZA AIPO - BACINO FIUME SECCHIA DA CASALGRANDE (MO) AL CONFINE MANTOVANO.</t>
  </si>
  <si>
    <t>Modena, lì 29/09/2023</t>
  </si>
  <si>
    <t>CUP: B57G23000920002 – CIG: 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</si>
</sst>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4" fontId="0" fillId="0" borderId="1" xfId="0" applyNumberFormat="1" applyBorder="1"/>
    <xf numFmtId="0" fontId="1" fillId="0" borderId="0" xfId="0" applyFont="1"/>
    <xf numFmtId="0" fontId="2" fillId="0" borderId="0" xfId="0" applyFont="1"/>
    <xf numFmtId="164" fontId="1" fillId="0" borderId="2" xfId="0" applyNumberFormat="1" applyFont="1" applyBorder="1"/>
    <xf numFmtId="0" fontId="1" fillId="0" borderId="0" xfId="0" applyFont="1" applyAlignment="1">
      <alignment horizontal="right"/>
    </xf>
    <xf numFmtId="164" fontId="1" fillId="0" borderId="3" xfId="0" applyNumberFormat="1" applyFont="1" applyBorder="1"/>
    <xf numFmtId="10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0</xdr:row>
      <xdr:rowOff>0</xdr:rowOff>
    </xdr:from>
    <xdr:to>
      <xdr:col>6</xdr:col>
      <xdr:colOff>657224</xdr:colOff>
      <xdr:row>5</xdr:row>
      <xdr:rowOff>152400</xdr:rowOff>
    </xdr:to>
    <xdr:pic>
      <xdr:nvPicPr>
        <xdr:cNvPr id="3" name="Immagine 2" descr="Risultati immagini per logo ai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105" b="23015"/>
        <a:stretch/>
      </xdr:blipFill>
      <xdr:spPr bwMode="auto">
        <a:xfrm>
          <a:off x="1314450" y="0"/>
          <a:ext cx="30003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N40"/>
  <sheetViews>
    <sheetView tabSelected="1" zoomScale="130" zoomScaleNormal="130" workbookViewId="0">
      <selection activeCell="B7" sqref="B7:H7"/>
    </sheetView>
  </sheetViews>
  <sheetFormatPr defaultRowHeight="15" x14ac:dyDescent="0.25"/>
  <cols>
    <col min="1" max="1" width="5.85546875" customWidth="1"/>
    <col min="2" max="2" width="36.7109375" customWidth="1"/>
    <col min="7" max="7" width="13.140625" customWidth="1"/>
    <col min="8" max="8" width="12.42578125" style="1" bestFit="1" customWidth="1"/>
    <col min="9" max="9" width="14" customWidth="1"/>
    <col min="10" max="10" width="9.5703125" customWidth="1"/>
    <col min="11" max="11" width="12.5703125" customWidth="1"/>
    <col min="12" max="12" width="10.5703125" customWidth="1"/>
    <col min="13" max="13" width="12.7109375" customWidth="1"/>
    <col min="14" max="14" width="12.42578125" customWidth="1"/>
  </cols>
  <sheetData>
    <row r="7" spans="2:13" ht="58.5" customHeight="1" x14ac:dyDescent="0.25">
      <c r="B7" s="12" t="s">
        <v>22</v>
      </c>
      <c r="C7" s="12"/>
      <c r="D7" s="12"/>
      <c r="E7" s="12"/>
      <c r="F7" s="12"/>
      <c r="G7" s="12"/>
      <c r="H7" s="12"/>
    </row>
    <row r="8" spans="2:13" ht="17.25" customHeight="1" x14ac:dyDescent="0.25">
      <c r="B8" s="12" t="s">
        <v>24</v>
      </c>
      <c r="C8" s="12"/>
      <c r="D8" s="12"/>
      <c r="E8" s="12"/>
      <c r="F8" s="12"/>
      <c r="G8" s="12"/>
      <c r="H8" s="12"/>
    </row>
    <row r="10" spans="2:13" x14ac:dyDescent="0.25">
      <c r="K10" s="10">
        <v>0.6</v>
      </c>
      <c r="L10">
        <v>1000</v>
      </c>
      <c r="M10" s="11">
        <f>H19*K10/L10</f>
        <v>166.24240799999998</v>
      </c>
    </row>
    <row r="11" spans="2:13" x14ac:dyDescent="0.25">
      <c r="B11" t="s">
        <v>14</v>
      </c>
      <c r="H11" s="1">
        <v>274832.68</v>
      </c>
      <c r="K11" s="1"/>
    </row>
    <row r="12" spans="2:13" x14ac:dyDescent="0.25">
      <c r="B12" t="s">
        <v>17</v>
      </c>
      <c r="H12" s="3">
        <v>95791.79</v>
      </c>
      <c r="K12" s="1"/>
    </row>
    <row r="13" spans="2:13" x14ac:dyDescent="0.25">
      <c r="B13" t="s">
        <v>19</v>
      </c>
      <c r="H13" s="1">
        <f>H11-H12</f>
        <v>179040.89</v>
      </c>
      <c r="K13" s="1"/>
    </row>
    <row r="14" spans="2:13" x14ac:dyDescent="0.25">
      <c r="B14" t="s">
        <v>20</v>
      </c>
      <c r="H14" s="3">
        <f>H13*0</f>
        <v>0</v>
      </c>
      <c r="K14" s="1"/>
    </row>
    <row r="15" spans="2:13" x14ac:dyDescent="0.25">
      <c r="B15" t="s">
        <v>18</v>
      </c>
      <c r="H15" s="1">
        <f>H13-H14</f>
        <v>179040.89</v>
      </c>
      <c r="K15" s="1"/>
    </row>
    <row r="16" spans="2:13" x14ac:dyDescent="0.25">
      <c r="B16" t="s">
        <v>17</v>
      </c>
      <c r="H16" s="3">
        <f>H12</f>
        <v>95791.79</v>
      </c>
      <c r="K16" s="1"/>
    </row>
    <row r="17" spans="2:14" x14ac:dyDescent="0.25">
      <c r="B17" t="s">
        <v>16</v>
      </c>
      <c r="H17" s="1">
        <f>SUM(H15:H16)</f>
        <v>274832.68</v>
      </c>
      <c r="K17" s="1"/>
    </row>
    <row r="18" spans="2:14" x14ac:dyDescent="0.25">
      <c r="B18" t="s">
        <v>15</v>
      </c>
      <c r="H18" s="3">
        <v>2238</v>
      </c>
      <c r="K18" s="9">
        <v>0.02</v>
      </c>
      <c r="M18" s="10">
        <f>ROUND(H11*K18,2)</f>
        <v>5496.65</v>
      </c>
    </row>
    <row r="19" spans="2:14" ht="15.75" thickBot="1" x14ac:dyDescent="0.3">
      <c r="B19" s="4" t="s">
        <v>7</v>
      </c>
      <c r="H19" s="6">
        <f>H17+H18</f>
        <v>277070.68</v>
      </c>
      <c r="K19" s="1"/>
    </row>
    <row r="20" spans="2:14" ht="15.75" thickTop="1" x14ac:dyDescent="0.25">
      <c r="K20" s="1"/>
    </row>
    <row r="21" spans="2:14" x14ac:dyDescent="0.25">
      <c r="K21" s="1"/>
    </row>
    <row r="22" spans="2:14" x14ac:dyDescent="0.25">
      <c r="B22" s="4" t="s">
        <v>5</v>
      </c>
      <c r="K22" s="1"/>
    </row>
    <row r="23" spans="2:14" x14ac:dyDescent="0.25">
      <c r="B23" t="s">
        <v>0</v>
      </c>
      <c r="H23" s="1">
        <f>H19*22%</f>
        <v>60955.549599999998</v>
      </c>
      <c r="K23" s="1"/>
      <c r="M23" s="1"/>
    </row>
    <row r="24" spans="2:14" x14ac:dyDescent="0.25">
      <c r="B24" t="s">
        <v>12</v>
      </c>
      <c r="H24" s="1">
        <v>250</v>
      </c>
      <c r="K24" s="1"/>
      <c r="M24" s="1"/>
    </row>
    <row r="25" spans="2:14" x14ac:dyDescent="0.25">
      <c r="B25" t="s">
        <v>13</v>
      </c>
      <c r="H25" s="1">
        <f>(H11+H18)*2%</f>
        <v>5541.4135999999999</v>
      </c>
      <c r="K25" s="1"/>
      <c r="M25" s="1"/>
    </row>
    <row r="26" spans="2:14" hidden="1" x14ac:dyDescent="0.25">
      <c r="B26" t="s">
        <v>8</v>
      </c>
      <c r="H26" s="1">
        <v>0</v>
      </c>
      <c r="K26" s="1"/>
      <c r="M26" s="1">
        <v>3231.4</v>
      </c>
      <c r="N26" s="1">
        <f>ROUND(M26*1.22*1.04,2)</f>
        <v>4100</v>
      </c>
    </row>
    <row r="27" spans="2:14" x14ac:dyDescent="0.25">
      <c r="B27" t="s">
        <v>21</v>
      </c>
      <c r="H27" s="1">
        <v>5897.38</v>
      </c>
      <c r="K27" s="1"/>
      <c r="M27" s="1"/>
      <c r="N27" s="1"/>
    </row>
    <row r="28" spans="2:14" x14ac:dyDescent="0.25">
      <c r="B28" t="s">
        <v>1</v>
      </c>
      <c r="H28" s="1">
        <v>250</v>
      </c>
      <c r="K28" s="1"/>
      <c r="M28" s="1"/>
    </row>
    <row r="29" spans="2:14" hidden="1" x14ac:dyDescent="0.25">
      <c r="B29" t="s">
        <v>9</v>
      </c>
      <c r="H29" s="1">
        <v>0</v>
      </c>
      <c r="K29" s="1"/>
      <c r="M29" s="1"/>
    </row>
    <row r="30" spans="2:14" hidden="1" x14ac:dyDescent="0.25">
      <c r="B30" t="s">
        <v>11</v>
      </c>
      <c r="H30" s="1">
        <v>0</v>
      </c>
      <c r="K30" s="1"/>
      <c r="M30" s="1"/>
    </row>
    <row r="31" spans="2:14" x14ac:dyDescent="0.25">
      <c r="B31" t="s">
        <v>2</v>
      </c>
      <c r="H31" s="3">
        <v>34.979999999999997</v>
      </c>
      <c r="K31" s="1"/>
      <c r="M31" s="1"/>
    </row>
    <row r="32" spans="2:14" ht="15.75" thickBot="1" x14ac:dyDescent="0.3">
      <c r="B32" s="5" t="s">
        <v>3</v>
      </c>
      <c r="H32" s="6">
        <f>SUM(H23:H31)</f>
        <v>72929.323199999999</v>
      </c>
      <c r="K32" s="1"/>
      <c r="M32" s="1"/>
    </row>
    <row r="33" spans="2:13" ht="15.75" thickTop="1" x14ac:dyDescent="0.25">
      <c r="B33" s="5"/>
      <c r="K33" s="1"/>
      <c r="M33" s="1"/>
    </row>
    <row r="34" spans="2:13" ht="15.75" thickBot="1" x14ac:dyDescent="0.3">
      <c r="G34" s="7" t="s">
        <v>6</v>
      </c>
      <c r="H34" s="8">
        <f>H19+H32</f>
        <v>350000.00319999998</v>
      </c>
      <c r="I34" s="1"/>
      <c r="J34" s="1"/>
      <c r="K34" s="2"/>
    </row>
    <row r="35" spans="2:13" ht="15.75" thickTop="1" x14ac:dyDescent="0.25"/>
    <row r="37" spans="2:13" x14ac:dyDescent="0.25">
      <c r="B37" t="s">
        <v>23</v>
      </c>
    </row>
    <row r="39" spans="2:13" x14ac:dyDescent="0.25">
      <c r="B39" t="s">
        <v>4</v>
      </c>
    </row>
    <row r="40" spans="2:13" x14ac:dyDescent="0.25">
      <c r="B40" t="s">
        <v>10</v>
      </c>
    </row>
  </sheetData>
  <mergeCells count="2">
    <mergeCell ref="B7:H7"/>
    <mergeCell ref="B8:H8"/>
  </mergeCells>
  <pageMargins left="0.51181102362204722" right="0.51181102362204722" top="0.74803149606299213" bottom="0.74803149606299213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PELLEGRINI</dc:creator>
  <cp:lastModifiedBy>fortefabio</cp:lastModifiedBy>
  <cp:lastPrinted>2023-04-13T12:05:23Z</cp:lastPrinted>
  <dcterms:created xsi:type="dcterms:W3CDTF">2019-02-10T10:19:09Z</dcterms:created>
  <dcterms:modified xsi:type="dcterms:W3CDTF">2023-09-29T10:06:07Z</dcterms:modified>
</cp:coreProperties>
</file>